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12023\"/>
    </mc:Choice>
  </mc:AlternateContent>
  <xr:revisionPtr revIDLastSave="0" documentId="13_ncr:1_{29038560-ADE4-4B24-AD57-840DF0017F5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 s="1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C20" i="63" l="1"/>
  <c r="C37" i="64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<sst xmlns="http://schemas.openxmlformats.org/spreadsheetml/2006/main" count="917" uniqueCount="648">
  <si>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</si>
  <si>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</si>
  <si>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</si>
  <si>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</si>
  <si>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</si>
  <si>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</si>
  <si>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</si>
  <si>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</si>
  <si>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</si>
  <si>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</si>
  <si>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</si>
  <si>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</si>
  <si>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</si>
  <si>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</si>
  <si>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</si>
  <si>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</si>
  <si>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</si>
  <si>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</si>
  <si>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</si>
  <si>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</si>
  <si>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</si>
  <si>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</si>
  <si>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</si>
  <si>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</si>
  <si>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</si>
  <si>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</si>
  <si>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</si>
  <si>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</si>
  <si>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</si>
  <si>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</si>
  <si>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</si>
  <si>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</si>
  <si>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</si>
  <si>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</si>
  <si>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</si>
  <si>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</si>
  <si>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</si>
  <si>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</si>
  <si>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</si>
  <si>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</si>
  <si>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</si>
  <si>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</si>
  <si>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</si>
  <si>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</si>
  <si>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</si>
  <si>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</si>
  <si>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</si>
  <si>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</si>
  <si>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</si>
  <si>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</si>
  <si>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</si>
  <si>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</si>
  <si>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</si>
  <si>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</si>
  <si>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</si>
  <si>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</si>
  <si>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</si>
  <si>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</si>
  <si>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</si>
  <si>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</si>
  <si>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</si>
  <si>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</si>
  <si>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</si>
  <si>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</si>
  <si>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</si>
  <si>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</si>
  <si>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</si>
  <si>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</si>
  <si>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</si>
  <si>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</si>
  <si>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</si>
  <si>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</si>
  <si>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</si>
  <si>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</si>
  <si>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</si>
  <si>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</si>
  <si>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</si>
  <si>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</si>
  <si>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</si>
  <si>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</si>
  <si>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</si>
  <si>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</si>
  <si>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</si>
  <si>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</si>
  <si>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</si>
  <si>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</si>
  <si>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</si>
  <si>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</si>
  <si>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</si>
  <si>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</si>
  <si>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</si>
  <si>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</si>
  <si>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</si>
  <si>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</si>
  <si>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</si>
  <si>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</si>
  <si>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</si>
  <si>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</si>
  <si>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</si>
  <si>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</si>
  <si>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</si>
  <si>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</si>
  <si>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</si>
  <si>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</si>
  <si>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</si>
  <si>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</si>
  <si>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</si>
  <si>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</si>
  <si>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</si>
  <si>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</si>
  <si>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</si>
  <si>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</si>
  <si>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</si>
  <si>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</si>
  <si>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</si>
  <si>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</si>
  <si>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</si>
  <si>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</si>
  <si>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</si>
  <si>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</si>
  <si>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</si>
  <si>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</si>
  <si>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</si>
  <si>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</si>
  <si>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</si>
  <si>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</si>
  <si>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</si>
  <si>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</si>
  <si>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</si>
  <si>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</si>
  <si>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</si>
  <si>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</si>
  <si>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</si>
  <si>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</si>
  <si>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</si>
  <si>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</si>
  <si>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</si>
  <si>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</si>
  <si>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</si>
  <si>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</si>
  <si>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</si>
  <si>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</si>
  <si>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</si>
  <si>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</si>
  <si>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</si>
  <si>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</si>
  <si>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</si>
  <si>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</si>
  <si>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</si>
  <si>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</si>
  <si>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</si>
  <si>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</si>
  <si>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</si>
  <si>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</si>
  <si>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</si>
  <si>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</si>
  <si>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</si>
  <si>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</si>
  <si>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</si>
  <si>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</si>
  <si>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</si>
  <si>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</si>
  <si>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</si>
  <si>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</si>
  <si>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</si>
  <si>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</si>
  <si>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</si>
  <si>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</si>
  <si>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</si>
  <si>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</si>
  <si>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</si>
  <si>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</si>
  <si>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</si>
  <si>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</si>
  <si>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</si>
  <si>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</si>
  <si>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</si>
  <si>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</si>
  <si>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</si>
  <si>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</si>
  <si>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</si>
  <si>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</si>
  <si>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</si>
  <si>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</si>
  <si>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</si>
  <si>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</si>
  <si>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</si>
  <si>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</si>
  <si>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</si>
  <si>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</si>
  <si>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</si>
  <si>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</si>
  <si>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</si>
  <si>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</si>
  <si>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</si>
  <si>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</si>
  <si>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</si>
  <si>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</si>
  <si>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</si>
  <si>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</si>
  <si>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</si>
  <si>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</si>
  <si>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</si>
  <si>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</si>
  <si>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</si>
  <si>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</si>
  <si>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</si>
  <si>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</si>
  <si>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</si>
  <si>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</si>
  <si>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</si>
  <si>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</si>
  <si>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</si>
  <si>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</si>
  <si>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</si>
  <si>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</si>
  <si>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</si>
  <si>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</si>
  <si>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</si>
  <si>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</si>
  <si>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</si>
  <si>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</si>
  <si>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</si>
  <si>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</si>
  <si>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</si>
  <si>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</si>
  <si>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</si>
  <si>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</si>
  <si>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</si>
  <si>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</si>
  <si>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</si>
  <si>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</si>
  <si>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</si>
  <si>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</si>
  <si>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</si>
  <si>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</si>
  <si>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</si>
  <si>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</si>
  <si>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</si>
  <si>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</si>
  <si>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</si>
  <si>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</si>
  <si>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</si>
  <si>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</si>
  <si>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</si>
  <si>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</si>
  <si>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</si>
  <si>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</si>
  <si>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</si>
  <si>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</si>
  <si>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</si>
  <si>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</si>
  <si>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</si>
  <si>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</si>
  <si>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</si>
  <si>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</si>
  <si>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</si>
  <si>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</si>
  <si>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</si>
  <si>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</si>
  <si>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</si>
  <si>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</si>
  <si>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</si>
  <si>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</si>
  <si>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</si>
  <si>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</si>
  <si>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</si>
  <si>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</si>
  <si>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</si>
  <si>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</si>
  <si>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</si>
  <si>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</si>
  <si>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</si>
  <si>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</si>
  <si>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</si>
  <si>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</si>
  <si>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</si>
  <si>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</si>
  <si>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</si>
  <si>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</si>
  <si>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</si>
  <si>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</si>
  <si>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</si>
  <si>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</si>
  <si>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</si>
  <si>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</si>
  <si>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</si>
  <si>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</si>
  <si>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</si>
  <si>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</si>
  <si>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</si>
  <si>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</si>
  <si>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</si>
  <si>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</si>
  <si>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</si>
  <si>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</si>
  <si>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</si>
  <si>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</si>
  <si>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</si>
  <si>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</si>
  <si>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</si>
  <si>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</si>
  <si>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</si>
  <si>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</si>
  <si>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</si>
  <si>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</si>
  <si>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</si>
  <si>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</si>
  <si>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</si>
  <si>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</si>
  <si>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</si>
  <si>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</si>
  <si>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</si>
  <si>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</si>
  <si>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</si>
  <si>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</si>
  <si>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</si>
  <si>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</si>
  <si>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</si>
  <si>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</si>
  <si>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</si>
  <si>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</si>
  <si>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</si>
  <si>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</si>
  <si>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</si>
  <si>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</si>
  <si>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</si>
  <si>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</si>
  <si>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</si>
  <si>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</si>
  <si>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</si>
  <si>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</si>
  <si>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</si>
  <si>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</si>
  <si>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</si>
  <si>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</si>
  <si>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</si>
  <si>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</si>
  <si>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</si>
  <si>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</si>
  <si>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</si>
  <si>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</si>
  <si>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</si>
  <si>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</si>
  <si>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</si>
  <si>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</si>
  <si>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</si>
  <si>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</si>
  <si>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</si>
  <si>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</si>
  <si>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</si>
  <si>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</si>
  <si>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</si>
  <si>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</si>
  <si>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</si>
  <si>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</si>
  <si>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</si>
  <si>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</si>
  <si>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</si>
  <si>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</si>
  <si>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</si>
  <si>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</si>
  <si>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</si>
  <si>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</si>
  <si>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</si>
  <si>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</si>
  <si>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</si>
  <si>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</si>
  <si>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</si>
  <si>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</si>
  <si>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</si>
  <si>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</si>
  <si>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</si>
  <si>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</si>
  <si>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</si>
  <si>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</si>
  <si>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</si>
  <si>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</si>
  <si>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</si>
  <si>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</si>
  <si>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</si>
  <si>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</si>
  <si>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</si>
  <si>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</si>
  <si>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</si>
  <si>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</si>
  <si>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</si>
  <si>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</si>
  <si>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</si>
  <si>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</si>
  <si>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</si>
  <si>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</si>
  <si>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</si>
  <si>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</si>
  <si>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</si>
  <si>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</si>
  <si>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</si>
  <si>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</si>
  <si>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</si>
  <si>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</si>
  <si>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</si>
  <si>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</si>
  <si>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</si>
  <si>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</si>
  <si>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</si>
  <si>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</si>
  <si>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</si>
  <si>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</si>
  <si>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</si>
  <si>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</si>
  <si>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</si>
  <si>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</si>
  <si>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</si>
  <si>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</si>
  <si>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</si>
  <si>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</si>
  <si>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</si>
  <si>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</si>
  <si>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</si>
  <si>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</si>
  <si>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</si>
  <si>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</si>
  <si>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</si>
  <si>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</si>
  <si>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</si>
  <si>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</si>
  <si>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</si>
  <si>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</si>
  <si>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</si>
  <si>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</si>
  <si>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</si>
  <si>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</si>
  <si>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</si>
  <si>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</si>
  <si>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</si>
  <si>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</si>
  <si>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</si>
  <si>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</si>
  <si>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</si>
  <si>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</si>
  <si>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</si>
  <si>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</si>
  <si>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</si>
  <si>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</si>
  <si>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</si>
  <si>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</si>
  <si>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</si>
  <si>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</si>
  <si>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</si>
  <si>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</si>
  <si>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</si>
  <si>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</si>
  <si>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</si>
  <si>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</si>
  <si>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</si>
  <si>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</si>
  <si>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</si>
  <si>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</si>
  <si>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</si>
  <si>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</si>
  <si>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</si>
  <si>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</si>
  <si>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</si>
  <si>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</si>
  <si>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</si>
  <si>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</si>
  <si>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</si>
  <si>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</si>
  <si>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</si>
  <si>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</si>
  <si>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</si>
  <si>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</si>
  <si>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</si>
  <si>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</si>
  <si>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</si>
  <si>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</si>
  <si>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</si>
  <si>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</si>
  <si>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</si>
  <si>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</si>
  <si>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</si>
  <si>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</si>
  <si>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</si>
  <si>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</si>
  <si>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</si>
  <si>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</si>
  <si>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</si>
  <si>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</si>
  <si>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</si>
  <si>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</si>
  <si>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</si>
  <si>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</si>
  <si>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</si>
  <si>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</si>
  <si>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</si>
  <si>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</si>
  <si>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</si>
  <si>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</si>
  <si>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</si>
  <si>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</si>
  <si>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</si>
  <si>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</si>
  <si>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</si>
  <si>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</si>
  <si>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</si>
  <si>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</si>
  <si>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</si>
  <si>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</si>
  <si>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</si>
  <si>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</si>
  <si>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</si>
  <si>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</si>
  <si>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</si>
  <si>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</si>
  <si>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</si>
  <si>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</si>
  <si>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</si>
  <si>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</si>
  <si>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</si>
  <si>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</si>
  <si>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</si>
  <si>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</si>
  <si>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</si>
  <si>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</si>
  <si>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</si>
  <si>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</si>
  <si>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</si>
  <si>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</si>
  <si>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</si>
  <si>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</si>
  <si>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</si>
  <si>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</si>
  <si>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</si>
  <si>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</si>
  <si>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</si>
  <si>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</si>
  <si>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</si>
  <si>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</si>
  <si>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</si>
  <si>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</si>
  <si>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</si>
  <si>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</si>
  <si>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</si>
  <si>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</si>
  <si>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</si>
  <si>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</si>
  <si>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</si>
  <si>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</si>
  <si>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</si>
  <si>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</si>
  <si>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</si>
  <si>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</si>
  <si>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</si>
  <si>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</si>
  <si>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</si>
  <si>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</si>
  <si>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</si>
  <si>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</si>
  <si>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</si>
  <si>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</si>
  <si>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</si>
  <si>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</si>
  <si>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</si>
  <si>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</si>
  <si>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</si>
  <si>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</si>
  <si>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</si>
  <si>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</si>
  <si>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</si>
  <si>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</si>
  <si>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</si>
  <si>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</si>
  <si>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</si>
  <si>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</si>
  <si>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</si>
  <si>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</si>
  <si>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</si>
  <si>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</si>
  <si>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</si>
  <si>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</si>
  <si>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</si>
  <si>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</si>
  <si>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</si>
  <si>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</si>
  <si>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</si>
  <si>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</si>
  <si>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</si>
  <si>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</si>
  <si>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</si>
  <si>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</si>
  <si>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</si>
  <si>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</si>
  <si>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</si>
  <si>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</si>
  <si>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</si>
  <si>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</si>
  <si>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</si>
  <si>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</si>
  <si>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</si>
  <si>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</si>
  <si>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</si>
  <si>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</si>
  <si>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</si>
  <si>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</si>
  <si>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</si>
  <si>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</si>
  <si>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</si>
  <si>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</si>
  <si>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</si>
  <si>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</si>
  <si>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</si>
  <si>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</si>
  <si>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</si>
  <si>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</si>
  <si>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</si>
  <si>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</si>
  <si>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</si>
  <si>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</si>
  <si>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</si>
  <si>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</si>
  <si>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</si>
  <si>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</si>
  <si>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</si>
  <si>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</si>
  <si>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</si>
  <si>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</si>
  <si>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</si>
  <si>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</si>
  <si>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</si>
  <si>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</si>
  <si>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</si>
  <si>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</si>
  <si>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</si>
  <si>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</si>
  <si>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</si>
  <si>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</si>
  <si>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</si>
  <si>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</si>
  <si>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</si>
  <si>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</si>
  <si>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</si>
  <si>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</si>
  <si>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</si>
  <si>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</si>
  <si>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</si>
  <si>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MUNICIPIO DE CORONEO, GTO. 2023</t>
  </si>
  <si>
    <t>CORRESPONDIENTE DEL 01 DE ENERO DEL 2023 AL 31 DE MARZO DEL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</si>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</sst>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42</xdr:row>
      <xdr:rowOff>0</xdr:rowOff>
    </xdr:from>
    <xdr:to>
      <xdr:col>3</xdr:col>
      <xdr:colOff>868680</xdr:colOff>
      <xdr:row>53</xdr:row>
      <xdr:rowOff>129311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F94EF5-D838-48AC-ABB7-9D696EBDD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509260"/>
          <a:ext cx="7840979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143</xdr:row>
      <xdr:rowOff>0</xdr:rowOff>
    </xdr:from>
    <xdr:to>
      <xdr:col>8</xdr:col>
      <xdr:colOff>22860</xdr:colOff>
      <xdr:row>157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491A21-51C5-44DC-8682-9CC1AA5A5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844260"/>
          <a:ext cx="13144500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217</xdr:row>
      <xdr:rowOff>0</xdr:rowOff>
    </xdr:from>
    <xdr:to>
      <xdr:col>4</xdr:col>
      <xdr:colOff>1363979</xdr:colOff>
      <xdr:row>231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84DA89-8661-45FD-A1BC-E11AC7ABC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243780"/>
          <a:ext cx="9502139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28</xdr:row>
      <xdr:rowOff>0</xdr:rowOff>
    </xdr:from>
    <xdr:to>
      <xdr:col>4</xdr:col>
      <xdr:colOff>1150621</xdr:colOff>
      <xdr:row>42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FCEE17-9D4B-4024-9729-36C0B6CED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947160"/>
          <a:ext cx="7863840" cy="1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132</xdr:row>
      <xdr:rowOff>0</xdr:rowOff>
    </xdr:from>
    <xdr:to>
      <xdr:col>4</xdr:col>
      <xdr:colOff>1287781</xdr:colOff>
      <xdr:row>146</xdr:row>
      <xdr:rowOff>22631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2EB25F-8D04-431E-B8CF-49D1D9E27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870680"/>
          <a:ext cx="8488680" cy="18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2</xdr:col>
      <xdr:colOff>1211580</xdr:colOff>
      <xdr:row>35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297D8-6E21-4C0B-8E6B-CB4D57ED9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017520"/>
          <a:ext cx="5753099" cy="1828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38</xdr:row>
      <xdr:rowOff>0</xdr:rowOff>
    </xdr:from>
    <xdr:to>
      <xdr:col>3</xdr:col>
      <xdr:colOff>7621</xdr:colOff>
      <xdr:row>52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489049-1BB6-4521-914F-159519936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669280"/>
          <a:ext cx="5760720" cy="18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5</xdr:col>
      <xdr:colOff>1082040</xdr:colOff>
      <xdr:row>62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CA01FA-A82B-4222-981E-0A413A574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720840"/>
          <a:ext cx="1018032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33" activePane="bottomLeft" state="frozen"/>
      <selection activeCell="A14" sqref="A14:B14"/>
      <selection pane="bottomLeft" activeCell="G44" sqref="G44"/>
    </sheetView>
  </sheetViews>
  <sheetFormatPr baseColWidth="10" defaultColWidth="12.88671875" defaultRowHeight="10.199999999999999" x14ac:dyDescent="0.2"/>
  <cols>
    <col min="1" max="1" width="14.88671875" style="14" customWidth="1"/>
    <col min="2" max="2" width="73.88671875" style="14" bestFit="1" customWidth="1"/>
    <col min="3" max="16384" width="12.88671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1</v>
      </c>
      <c r="E3" s="14">
        <v>1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0.8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A22" sqref="A22"/>
    </sheetView>
  </sheetViews>
  <sheetFormatPr baseColWidth="10" defaultColWidth="11.44140625" defaultRowHeight="10.199999999999999" x14ac:dyDescent="0.2"/>
  <cols>
    <col min="1" max="1" width="3.109375" style="55" customWidth="1"/>
    <col min="2" max="2" width="63.109375" style="55" customWidth="1"/>
    <col min="3" max="3" width="17.88671875" style="55" customWidth="1"/>
    <col min="4" max="16384" width="11.44140625" style="55"/>
  </cols>
  <sheetData>
    <row r="1" spans="1:3" s="54" customFormat="1" ht="18" customHeight="1" x14ac:dyDescent="0.3">
      <c r="A1" s="163" t="str">
        <f>ESF!A1</f>
        <v>MUNICIPIO DE CORONEO, GTO. 2023</v>
      </c>
      <c r="B1" s="164"/>
      <c r="C1" s="165"/>
    </row>
    <row r="2" spans="1:3" s="54" customFormat="1" ht="18" customHeight="1" x14ac:dyDescent="0.3">
      <c r="A2" s="166" t="s">
        <v>520</v>
      </c>
      <c r="B2" s="167"/>
      <c r="C2" s="168"/>
    </row>
    <row r="3" spans="1:3" s="54" customFormat="1" ht="18" customHeight="1" x14ac:dyDescent="0.3">
      <c r="A3" s="166" t="str">
        <f>ESF!A3</f>
        <v>CORRESPONDIENTE DEL 01 DE ENERO DEL 2023 AL 31 DE MARZO DEL 2023</v>
      </c>
      <c r="B3" s="167"/>
      <c r="C3" s="168"/>
    </row>
    <row r="4" spans="1:3" s="56" customFormat="1" x14ac:dyDescent="0.2">
      <c r="A4" s="169" t="s">
        <v>521</v>
      </c>
      <c r="B4" s="170"/>
      <c r="C4" s="171"/>
    </row>
    <row r="5" spans="1:3" x14ac:dyDescent="0.2">
      <c r="A5" s="70" t="s">
        <v>522</v>
      </c>
      <c r="B5" s="70"/>
      <c r="C5" s="71">
        <v>33352123.489999998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33352123.489999998</v>
      </c>
    </row>
    <row r="22" spans="1:3" x14ac:dyDescent="0.2">
      <c r="B22" s="38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E39"/>
  <sheetViews>
    <sheetView showGridLines="0" topLeftCell="A12" workbookViewId="0">
      <selection activeCell="A39" sqref="A39"/>
    </sheetView>
  </sheetViews>
  <sheetFormatPr baseColWidth="10" defaultColWidth="11.44140625" defaultRowHeight="10.199999999999999" x14ac:dyDescent="0.2"/>
  <cols>
    <col min="1" max="1" width="3.88671875" style="55" customWidth="1"/>
    <col min="2" max="2" width="62.109375" style="55" customWidth="1"/>
    <col min="3" max="3" width="17.88671875" style="55" customWidth="1"/>
    <col min="4" max="16384" width="11.44140625" style="55"/>
  </cols>
  <sheetData>
    <row r="1" spans="1:5" s="57" customFormat="1" ht="18.899999999999999" customHeight="1" x14ac:dyDescent="0.3">
      <c r="A1" s="172" t="str">
        <f>ESF!A1</f>
        <v>MUNICIPIO DE CORONEO, GTO. 2023</v>
      </c>
      <c r="B1" s="173"/>
      <c r="C1" s="174"/>
    </row>
    <row r="2" spans="1:5" s="57" customFormat="1" ht="18.899999999999999" customHeight="1" x14ac:dyDescent="0.3">
      <c r="A2" s="175" t="s">
        <v>536</v>
      </c>
      <c r="B2" s="176"/>
      <c r="C2" s="177"/>
    </row>
    <row r="3" spans="1:5" s="57" customFormat="1" ht="18.899999999999999" customHeight="1" x14ac:dyDescent="0.3">
      <c r="A3" s="175" t="str">
        <f>ESF!A3</f>
        <v>CORRESPONDIENTE DEL 01 DE ENERO DEL 2023 AL 31 DE MARZO DEL 2023</v>
      </c>
      <c r="B3" s="176"/>
      <c r="C3" s="177"/>
    </row>
    <row r="4" spans="1:5" ht="14.4" x14ac:dyDescent="0.3">
      <c r="A4" s="169" t="s">
        <v>521</v>
      </c>
      <c r="B4" s="170"/>
      <c r="C4" s="171"/>
      <c r="E4"/>
    </row>
    <row r="5" spans="1:5" ht="14.4" x14ac:dyDescent="0.3">
      <c r="A5" s="100" t="s">
        <v>537</v>
      </c>
      <c r="B5" s="70"/>
      <c r="C5" s="93">
        <v>24555395.309999999</v>
      </c>
      <c r="E5"/>
    </row>
    <row r="6" spans="1:5" ht="14.4" x14ac:dyDescent="0.3">
      <c r="A6" s="94"/>
      <c r="B6" s="73"/>
      <c r="C6" s="95"/>
      <c r="E6"/>
    </row>
    <row r="7" spans="1:5" ht="14.4" x14ac:dyDescent="0.3">
      <c r="A7" s="83" t="s">
        <v>538</v>
      </c>
      <c r="B7" s="96"/>
      <c r="C7" s="75">
        <f>SUM(C8:C28)</f>
        <v>0</v>
      </c>
      <c r="E7"/>
    </row>
    <row r="8" spans="1:5" ht="14.4" x14ac:dyDescent="0.3">
      <c r="A8" s="101">
        <v>2.1</v>
      </c>
      <c r="B8" s="102" t="s">
        <v>343</v>
      </c>
      <c r="C8" s="103">
        <v>0</v>
      </c>
      <c r="E8"/>
    </row>
    <row r="9" spans="1:5" ht="14.4" x14ac:dyDescent="0.3">
      <c r="A9" s="101">
        <v>2.2000000000000002</v>
      </c>
      <c r="B9" s="102" t="s">
        <v>340</v>
      </c>
      <c r="C9" s="103">
        <v>0</v>
      </c>
      <c r="E9"/>
    </row>
    <row r="10" spans="1:5" x14ac:dyDescent="0.2">
      <c r="A10" s="110">
        <v>2.2999999999999998</v>
      </c>
      <c r="B10" s="92" t="s">
        <v>129</v>
      </c>
      <c r="C10" s="103">
        <v>0</v>
      </c>
      <c r="E10" s="157"/>
    </row>
    <row r="11" spans="1:5" x14ac:dyDescent="0.2">
      <c r="A11" s="110">
        <v>2.4</v>
      </c>
      <c r="B11" s="92" t="s">
        <v>130</v>
      </c>
      <c r="C11" s="103">
        <v>0</v>
      </c>
      <c r="E11" s="157"/>
    </row>
    <row r="12" spans="1:5" x14ac:dyDescent="0.2">
      <c r="A12" s="110">
        <v>2.5</v>
      </c>
      <c r="B12" s="92" t="s">
        <v>131</v>
      </c>
      <c r="C12" s="103">
        <v>0</v>
      </c>
      <c r="E12" s="157"/>
    </row>
    <row r="13" spans="1:5" x14ac:dyDescent="0.2">
      <c r="A13" s="110">
        <v>2.6</v>
      </c>
      <c r="B13" s="92" t="s">
        <v>132</v>
      </c>
      <c r="C13" s="103">
        <v>0</v>
      </c>
      <c r="E13" s="157"/>
    </row>
    <row r="14" spans="1:5" x14ac:dyDescent="0.2">
      <c r="A14" s="110">
        <v>2.7</v>
      </c>
      <c r="B14" s="92" t="s">
        <v>133</v>
      </c>
      <c r="C14" s="103">
        <v>0</v>
      </c>
      <c r="E14" s="157"/>
    </row>
    <row r="15" spans="1:5" x14ac:dyDescent="0.2">
      <c r="A15" s="110">
        <v>2.8</v>
      </c>
      <c r="B15" s="92" t="s">
        <v>134</v>
      </c>
      <c r="C15" s="103">
        <v>0</v>
      </c>
      <c r="E15" s="157"/>
    </row>
    <row r="16" spans="1:5" x14ac:dyDescent="0.2">
      <c r="A16" s="110">
        <v>2.9</v>
      </c>
      <c r="B16" s="92" t="s">
        <v>136</v>
      </c>
      <c r="C16" s="103">
        <v>0</v>
      </c>
      <c r="E16" s="157"/>
    </row>
    <row r="17" spans="1:5" x14ac:dyDescent="0.2">
      <c r="A17" s="110" t="s">
        <v>539</v>
      </c>
      <c r="B17" s="92" t="s">
        <v>540</v>
      </c>
      <c r="C17" s="103">
        <v>0</v>
      </c>
      <c r="E17" s="157"/>
    </row>
    <row r="18" spans="1:5" x14ac:dyDescent="0.2">
      <c r="A18" s="110" t="s">
        <v>541</v>
      </c>
      <c r="B18" s="92" t="s">
        <v>140</v>
      </c>
      <c r="C18" s="103">
        <v>0</v>
      </c>
      <c r="E18" s="157"/>
    </row>
    <row r="19" spans="1:5" x14ac:dyDescent="0.2">
      <c r="A19" s="110" t="s">
        <v>542</v>
      </c>
      <c r="B19" s="92" t="s">
        <v>543</v>
      </c>
      <c r="C19" s="103">
        <v>0</v>
      </c>
    </row>
    <row r="20" spans="1:5" x14ac:dyDescent="0.2">
      <c r="A20" s="110" t="s">
        <v>544</v>
      </c>
      <c r="B20" s="92" t="s">
        <v>545</v>
      </c>
      <c r="C20" s="103">
        <v>0</v>
      </c>
      <c r="E20" s="157"/>
    </row>
    <row r="21" spans="1:5" x14ac:dyDescent="0.2">
      <c r="A21" s="110" t="s">
        <v>546</v>
      </c>
      <c r="B21" s="92" t="s">
        <v>547</v>
      </c>
      <c r="C21" s="103">
        <v>0</v>
      </c>
      <c r="E21" s="157"/>
    </row>
    <row r="22" spans="1:5" x14ac:dyDescent="0.2">
      <c r="A22" s="110" t="s">
        <v>548</v>
      </c>
      <c r="B22" s="92" t="s">
        <v>549</v>
      </c>
      <c r="C22" s="103">
        <v>0</v>
      </c>
      <c r="E22" s="157"/>
    </row>
    <row r="23" spans="1:5" x14ac:dyDescent="0.2">
      <c r="A23" s="110" t="s">
        <v>550</v>
      </c>
      <c r="B23" s="92" t="s">
        <v>551</v>
      </c>
      <c r="C23" s="103">
        <v>0</v>
      </c>
    </row>
    <row r="24" spans="1:5" x14ac:dyDescent="0.2">
      <c r="A24" s="110" t="s">
        <v>552</v>
      </c>
      <c r="B24" s="92" t="s">
        <v>553</v>
      </c>
      <c r="C24" s="103">
        <v>0</v>
      </c>
      <c r="E24" s="157"/>
    </row>
    <row r="25" spans="1:5" x14ac:dyDescent="0.2">
      <c r="A25" s="110" t="s">
        <v>554</v>
      </c>
      <c r="B25" s="92" t="s">
        <v>555</v>
      </c>
      <c r="C25" s="103">
        <v>0</v>
      </c>
      <c r="E25" s="157"/>
    </row>
    <row r="26" spans="1:5" x14ac:dyDescent="0.2">
      <c r="A26" s="110" t="s">
        <v>556</v>
      </c>
      <c r="B26" s="92" t="s">
        <v>557</v>
      </c>
      <c r="C26" s="103">
        <v>0</v>
      </c>
      <c r="E26" s="157"/>
    </row>
    <row r="27" spans="1:5" x14ac:dyDescent="0.2">
      <c r="A27" s="110" t="s">
        <v>558</v>
      </c>
      <c r="B27" s="92" t="s">
        <v>559</v>
      </c>
      <c r="C27" s="103">
        <v>0</v>
      </c>
      <c r="E27" s="157"/>
    </row>
    <row r="28" spans="1:5" x14ac:dyDescent="0.2">
      <c r="A28" s="110" t="s">
        <v>560</v>
      </c>
      <c r="B28" s="102" t="s">
        <v>561</v>
      </c>
      <c r="C28" s="103">
        <v>0</v>
      </c>
      <c r="E28" s="157"/>
    </row>
    <row r="29" spans="1:5" ht="14.4" x14ac:dyDescent="0.3">
      <c r="A29" s="111"/>
      <c r="B29" s="104"/>
      <c r="C29" s="105"/>
      <c r="E29"/>
    </row>
    <row r="30" spans="1:5" ht="14.4" x14ac:dyDescent="0.3">
      <c r="A30" s="106" t="s">
        <v>562</v>
      </c>
      <c r="B30" s="107"/>
      <c r="C30" s="108">
        <f>SUM(C31:C35)</f>
        <v>154673.03</v>
      </c>
      <c r="E30"/>
    </row>
    <row r="31" spans="1:5" x14ac:dyDescent="0.2">
      <c r="A31" s="110" t="s">
        <v>563</v>
      </c>
      <c r="B31" s="92" t="s">
        <v>413</v>
      </c>
      <c r="C31" s="103">
        <v>0</v>
      </c>
      <c r="E31" s="157"/>
    </row>
    <row r="32" spans="1:5" x14ac:dyDescent="0.2">
      <c r="A32" s="110" t="s">
        <v>564</v>
      </c>
      <c r="B32" s="92" t="s">
        <v>422</v>
      </c>
      <c r="C32" s="103">
        <v>0</v>
      </c>
      <c r="E32" s="157"/>
    </row>
    <row r="33" spans="1:5" x14ac:dyDescent="0.2">
      <c r="A33" s="110" t="s">
        <v>565</v>
      </c>
      <c r="B33" s="92" t="s">
        <v>425</v>
      </c>
      <c r="C33" s="103">
        <v>0</v>
      </c>
      <c r="E33" s="157"/>
    </row>
    <row r="34" spans="1:5" x14ac:dyDescent="0.2">
      <c r="A34" s="110" t="s">
        <v>566</v>
      </c>
      <c r="B34" s="92" t="s">
        <v>431</v>
      </c>
      <c r="C34" s="103">
        <v>154673.03</v>
      </c>
      <c r="E34" s="157"/>
    </row>
    <row r="35" spans="1:5" x14ac:dyDescent="0.2">
      <c r="A35" s="110" t="s">
        <v>567</v>
      </c>
      <c r="B35" s="102" t="s">
        <v>568</v>
      </c>
      <c r="C35" s="109">
        <v>0</v>
      </c>
      <c r="E35" s="157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24710068.34</v>
      </c>
    </row>
    <row r="39" spans="1:5" x14ac:dyDescent="0.2">
      <c r="B39" s="38" t="s">
        <v>647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fitToHeight="0" orientation="portrait" verticalDpi="0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opLeftCell="A34" workbookViewId="0">
      <selection activeCell="A49" sqref="A49"/>
    </sheetView>
  </sheetViews>
  <sheetFormatPr baseColWidth="10" defaultColWidth="9.109375" defaultRowHeight="10.199999999999999" x14ac:dyDescent="0.2"/>
  <cols>
    <col min="1" max="1" width="12.88671875" style="47" customWidth="1"/>
    <col min="2" max="2" width="72.109375" style="47" customWidth="1"/>
    <col min="3" max="7" width="15.88671875" style="47" customWidth="1"/>
    <col min="8" max="8" width="11.88671875" style="47" customWidth="1"/>
    <col min="9" max="9" width="13.44140625" style="47" customWidth="1"/>
    <col min="10" max="10" width="13.109375" style="47" customWidth="1"/>
    <col min="11" max="16384" width="9.109375" style="47"/>
  </cols>
  <sheetData>
    <row r="1" spans="1:10" ht="18.899999999999999" customHeight="1" x14ac:dyDescent="0.2">
      <c r="A1" s="162" t="str">
        <f>'Notas a los Edos Financieros'!A1</f>
        <v>MUNICIPIO DE CORONEO, GTO. 2023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899999999999999" customHeight="1" x14ac:dyDescent="0.2">
      <c r="A2" s="162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899999999999999" customHeight="1" x14ac:dyDescent="0.2">
      <c r="A3" s="162" t="str">
        <f>'Notas a los Edos Financieros'!A3</f>
        <v>CORRESPONDIENTE DEL 01 DE ENERO DEL 2023 AL 31 DE MARZO DEL 2023</v>
      </c>
      <c r="B3" s="178"/>
      <c r="C3" s="178"/>
      <c r="D3" s="178"/>
      <c r="E3" s="178"/>
      <c r="F3" s="178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286707576.81</v>
      </c>
      <c r="E35" s="59">
        <v>286707576.81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112963887.59999999</v>
      </c>
      <c r="D36" s="52">
        <v>0</v>
      </c>
      <c r="E36" s="52">
        <v>0</v>
      </c>
      <c r="F36" s="52">
        <v>112963887.59999999</v>
      </c>
    </row>
    <row r="37" spans="1:6" x14ac:dyDescent="0.2">
      <c r="A37" s="47">
        <v>8120</v>
      </c>
      <c r="B37" s="47" t="s">
        <v>607</v>
      </c>
      <c r="C37" s="52">
        <v>112963887.59999999</v>
      </c>
      <c r="D37" s="52">
        <v>35352123.490000002</v>
      </c>
      <c r="E37" s="52">
        <v>9628123.8200000003</v>
      </c>
      <c r="F37" s="52">
        <v>87239887.930000007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9628123.8200000003</v>
      </c>
      <c r="E38" s="52">
        <v>2000000</v>
      </c>
      <c r="F38" s="52">
        <v>7628123.8200000003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33352123.489999998</v>
      </c>
      <c r="E39" s="52">
        <v>33352123.489999998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33352123.489999998</v>
      </c>
      <c r="F40" s="52">
        <v>33352123.489999998</v>
      </c>
    </row>
    <row r="41" spans="1:6" x14ac:dyDescent="0.2">
      <c r="A41" s="47">
        <v>8210</v>
      </c>
      <c r="B41" s="47" t="s">
        <v>611</v>
      </c>
      <c r="C41" s="52">
        <v>95538269.25</v>
      </c>
      <c r="D41" s="52">
        <v>0</v>
      </c>
      <c r="E41" s="52">
        <v>17425618.379999999</v>
      </c>
      <c r="F41" s="52">
        <v>112963887.63</v>
      </c>
    </row>
    <row r="42" spans="1:6" x14ac:dyDescent="0.2">
      <c r="A42" s="47">
        <v>8220</v>
      </c>
      <c r="B42" s="47" t="s">
        <v>612</v>
      </c>
      <c r="C42" s="52">
        <v>95538269.25</v>
      </c>
      <c r="D42" s="52">
        <v>53512522.340000004</v>
      </c>
      <c r="E42" s="52">
        <v>81186811.739999995</v>
      </c>
      <c r="F42" s="52">
        <v>67863979.849999994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28354298.420000002</v>
      </c>
      <c r="E43" s="52">
        <v>36073047.920000002</v>
      </c>
      <c r="F43" s="52">
        <v>7718749.5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52958408.390000001</v>
      </c>
      <c r="E44" s="52">
        <v>24558756.280000001</v>
      </c>
      <c r="F44" s="52">
        <v>28399652.109999999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24555395.309999999</v>
      </c>
      <c r="E45" s="52">
        <v>24555395.309999999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24555395.309999999</v>
      </c>
      <c r="E46" s="52">
        <v>24565081.309999999</v>
      </c>
      <c r="F46" s="52">
        <v>-9686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24439186.239999998</v>
      </c>
      <c r="E47" s="52">
        <v>10495.07</v>
      </c>
      <c r="F47" s="52">
        <v>24428691.170000002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fitToHeight="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19" zoomScaleNormal="100" zoomScaleSheetLayoutView="100" workbookViewId="0"/>
  </sheetViews>
  <sheetFormatPr baseColWidth="10" defaultColWidth="0" defaultRowHeight="10.199999999999999" x14ac:dyDescent="0.2"/>
  <cols>
    <col min="1" max="1" width="30.109375" style="2" customWidth="1"/>
    <col min="2" max="2" width="42.109375" style="2" customWidth="1"/>
    <col min="3" max="3" width="18.8867187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88671875" style="2" hidden="1" customWidth="1"/>
    <col min="9" max="16384" width="11.441406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0" t="s">
        <v>623</v>
      </c>
      <c r="C10" s="180"/>
      <c r="D10" s="180"/>
      <c r="E10" s="180"/>
    </row>
    <row r="11" spans="1:8" s="6" customFormat="1" ht="12.9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7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" customHeight="1" x14ac:dyDescent="0.2">
      <c r="A16" s="117" t="s">
        <v>632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59" t="s">
        <v>605</v>
      </c>
    </row>
    <row r="19" spans="1:4" s="6" customFormat="1" ht="12.9" customHeight="1" x14ac:dyDescent="0.2">
      <c r="A19" s="118" t="s">
        <v>633</v>
      </c>
    </row>
    <row r="20" spans="1:4" s="6" customFormat="1" ht="12.9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topLeftCell="A122" zoomScaleNormal="100" workbookViewId="0">
      <selection activeCell="A144" sqref="A144"/>
    </sheetView>
  </sheetViews>
  <sheetFormatPr baseColWidth="10" defaultColWidth="9.109375" defaultRowHeight="10.199999999999999" x14ac:dyDescent="0.2"/>
  <cols>
    <col min="1" max="1" width="10" style="38" customWidth="1"/>
    <col min="2" max="2" width="64.5546875" style="38" bestFit="1" customWidth="1"/>
    <col min="3" max="3" width="16.44140625" style="38" bestFit="1" customWidth="1"/>
    <col min="4" max="4" width="19.109375" style="38" customWidth="1"/>
    <col min="5" max="5" width="24.5546875" style="38" customWidth="1"/>
    <col min="6" max="6" width="22.88671875" style="38" customWidth="1"/>
    <col min="7" max="8" width="16.88671875" style="38" customWidth="1"/>
    <col min="9" max="16384" width="9.109375" style="38"/>
  </cols>
  <sheetData>
    <row r="1" spans="1:8" s="35" customFormat="1" ht="18.899999999999999" customHeight="1" x14ac:dyDescent="0.3">
      <c r="A1" s="159" t="str">
        <f>'Notas a los Edos Financieros'!A1</f>
        <v>MUNICIPIO DE CORONEO, GTO. 2023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899999999999999" customHeight="1" x14ac:dyDescent="0.3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899999999999999" customHeight="1" x14ac:dyDescent="0.3">
      <c r="A3" s="159" t="str">
        <f>'Notas a los Edos Financieros'!A3</f>
        <v>CORRESPONDIENTE DEL 01 DE ENERO DEL 2023 AL 31 DE MARZO DEL 2023</v>
      </c>
      <c r="B3" s="160"/>
      <c r="C3" s="160"/>
      <c r="D3" s="160"/>
      <c r="E3" s="160"/>
      <c r="F3" s="160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318754.8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795422.83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3088536.23</v>
      </c>
      <c r="D20" s="42">
        <v>3088536.23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2650726.7400000002</v>
      </c>
      <c r="D27" s="42">
        <v>2650726.7400000002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122125923.03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22335174.579999998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97904142.799999997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1886605.65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43446998.350000001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9437844.0899999999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760813.2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229307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24634269.77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7983876.6799999997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400887.61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772757.68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772757.68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7636047.4500000002</v>
      </c>
      <c r="D103" s="42">
        <v>7636047.4500000002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423112.79</v>
      </c>
      <c r="D104" s="42">
        <v>423112.79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4515381.42</v>
      </c>
      <c r="D105" s="42">
        <v>4515381.42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2045043.2</v>
      </c>
      <c r="D106" s="42">
        <v>2045043.2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749305.34</v>
      </c>
      <c r="D107" s="42">
        <v>749305.34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7526.7</v>
      </c>
      <c r="D110" s="42">
        <v>7526.7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-104322</v>
      </c>
      <c r="D112" s="42">
        <v>-104322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857266.45</v>
      </c>
      <c r="D113" s="42">
        <v>857266.45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857266.45</v>
      </c>
      <c r="D116" s="42">
        <v>857266.45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53" zoomScaleNormal="100" workbookViewId="0">
      <selection activeCell="F228" sqref="F228"/>
    </sheetView>
  </sheetViews>
  <sheetFormatPr baseColWidth="10" defaultColWidth="9.109375" defaultRowHeight="10.199999999999999" x14ac:dyDescent="0.2"/>
  <cols>
    <col min="1" max="1" width="10" style="38" customWidth="1"/>
    <col min="2" max="2" width="72.88671875" style="38" bestFit="1" customWidth="1"/>
    <col min="3" max="3" width="15.88671875" style="38" customWidth="1"/>
    <col min="4" max="5" width="19.88671875" style="38" customWidth="1"/>
    <col min="6" max="16384" width="9.109375" style="38"/>
  </cols>
  <sheetData>
    <row r="1" spans="1:5" s="44" customFormat="1" ht="18.899999999999999" customHeight="1" x14ac:dyDescent="0.3">
      <c r="A1" s="161" t="str">
        <f>ESF!A1</f>
        <v>MUNICIPIO DE CORONEO, GTO. 2023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899999999999999" customHeight="1" x14ac:dyDescent="0.3">
      <c r="A2" s="161" t="s">
        <v>250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899999999999999" customHeight="1" x14ac:dyDescent="0.3">
      <c r="A3" s="161" t="str">
        <f>ESF!A3</f>
        <v>CORRESPONDIENTE DEL 01 DE ENERO DEL 2023 AL 31 DE MARZO DEL 2023</v>
      </c>
      <c r="B3" s="161"/>
      <c r="C3" s="161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6620267.7000000002</v>
      </c>
      <c r="D8" s="66"/>
      <c r="E8" s="64"/>
    </row>
    <row r="9" spans="1:5" x14ac:dyDescent="0.2">
      <c r="A9" s="65">
        <v>4110</v>
      </c>
      <c r="B9" s="66" t="s">
        <v>253</v>
      </c>
      <c r="C9" s="69">
        <v>4076612.58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1000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3928013.81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147598.76999999999</v>
      </c>
      <c r="D16" s="66"/>
      <c r="E16" s="64"/>
    </row>
    <row r="17" spans="1:5" ht="20.399999999999999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3000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3000</v>
      </c>
      <c r="D26" s="66"/>
      <c r="E26" s="64"/>
    </row>
    <row r="27" spans="1:5" ht="20.399999999999999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714182.17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543312.04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170870.13</v>
      </c>
      <c r="D31" s="66"/>
      <c r="E31" s="64"/>
    </row>
    <row r="32" spans="1:5" ht="20.399999999999999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1156733.57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0.399999999999999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669739.38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0.399999999999999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669739.38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0.399999999999999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0.399999999999999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0.399999999999999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0.399999999999999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0.399999999999999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0.399999999999999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0.6" x14ac:dyDescent="0.2">
      <c r="A58" s="65">
        <v>4200</v>
      </c>
      <c r="B58" s="67" t="s">
        <v>299</v>
      </c>
      <c r="C58" s="69">
        <v>26727570.079999998</v>
      </c>
      <c r="D58" s="66"/>
      <c r="E58" s="64"/>
    </row>
    <row r="59" spans="1:5" ht="20.399999999999999" x14ac:dyDescent="0.2">
      <c r="A59" s="65">
        <v>4210</v>
      </c>
      <c r="B59" s="67" t="s">
        <v>300</v>
      </c>
      <c r="C59" s="69">
        <v>26727570.079999998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15277166.34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7709772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3740631.74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15299006.460000001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12165890.050000001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8120333.6799999997</v>
      </c>
      <c r="D100" s="156">
        <f t="shared" ref="D100:D163" si="0">C100/$C$99</f>
        <v>0.66746729147038442</v>
      </c>
      <c r="E100" s="66"/>
    </row>
    <row r="101" spans="1:5" x14ac:dyDescent="0.2">
      <c r="A101" s="68">
        <v>5111</v>
      </c>
      <c r="B101" s="66" t="s">
        <v>334</v>
      </c>
      <c r="C101" s="69">
        <v>4015951.59</v>
      </c>
      <c r="D101" s="156">
        <f t="shared" si="0"/>
        <v>0.33009928361139507</v>
      </c>
      <c r="E101" s="66"/>
    </row>
    <row r="102" spans="1:5" x14ac:dyDescent="0.2">
      <c r="A102" s="68">
        <v>5112</v>
      </c>
      <c r="B102" s="66" t="s">
        <v>335</v>
      </c>
      <c r="C102" s="69">
        <v>413069.23</v>
      </c>
      <c r="D102" s="156">
        <f t="shared" si="0"/>
        <v>3.3953062891604872E-2</v>
      </c>
      <c r="E102" s="66"/>
    </row>
    <row r="103" spans="1:5" x14ac:dyDescent="0.2">
      <c r="A103" s="68">
        <v>5113</v>
      </c>
      <c r="B103" s="66" t="s">
        <v>336</v>
      </c>
      <c r="C103" s="69">
        <v>356794.28</v>
      </c>
      <c r="D103" s="156">
        <f t="shared" si="0"/>
        <v>2.9327429274276565E-2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3334518.58</v>
      </c>
      <c r="D105" s="156">
        <f t="shared" si="0"/>
        <v>0.27408751569310785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1316925.93</v>
      </c>
      <c r="D107" s="156">
        <f t="shared" si="0"/>
        <v>0.10824739699172276</v>
      </c>
      <c r="E107" s="66"/>
    </row>
    <row r="108" spans="1:5" x14ac:dyDescent="0.2">
      <c r="A108" s="68">
        <v>5121</v>
      </c>
      <c r="B108" s="66" t="s">
        <v>341</v>
      </c>
      <c r="C108" s="69">
        <v>314843.46999999997</v>
      </c>
      <c r="D108" s="156">
        <f t="shared" si="0"/>
        <v>2.5879197387617354E-2</v>
      </c>
      <c r="E108" s="66"/>
    </row>
    <row r="109" spans="1:5" x14ac:dyDescent="0.2">
      <c r="A109" s="68">
        <v>5122</v>
      </c>
      <c r="B109" s="66" t="s">
        <v>342</v>
      </c>
      <c r="C109" s="69">
        <v>178970.68</v>
      </c>
      <c r="D109" s="156">
        <f t="shared" si="0"/>
        <v>1.4710857920337689E-2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156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151920.41</v>
      </c>
      <c r="D111" s="156">
        <f t="shared" si="0"/>
        <v>1.2487406131045873E-2</v>
      </c>
      <c r="E111" s="66"/>
    </row>
    <row r="112" spans="1:5" x14ac:dyDescent="0.2">
      <c r="A112" s="68">
        <v>5125</v>
      </c>
      <c r="B112" s="66" t="s">
        <v>345</v>
      </c>
      <c r="C112" s="69">
        <v>3952.79</v>
      </c>
      <c r="D112" s="156">
        <f t="shared" si="0"/>
        <v>3.2490758865603915E-4</v>
      </c>
      <c r="E112" s="66"/>
    </row>
    <row r="113" spans="1:5" x14ac:dyDescent="0.2">
      <c r="A113" s="68">
        <v>5126</v>
      </c>
      <c r="B113" s="66" t="s">
        <v>346</v>
      </c>
      <c r="C113" s="69">
        <v>626396.14</v>
      </c>
      <c r="D113" s="156">
        <f t="shared" si="0"/>
        <v>5.1487900796867714E-2</v>
      </c>
      <c r="E113" s="66"/>
    </row>
    <row r="114" spans="1:5" x14ac:dyDescent="0.2">
      <c r="A114" s="68">
        <v>5127</v>
      </c>
      <c r="B114" s="66" t="s">
        <v>347</v>
      </c>
      <c r="C114" s="69">
        <v>37207.230000000003</v>
      </c>
      <c r="D114" s="156">
        <f t="shared" si="0"/>
        <v>3.0583237105615631E-3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3635.21</v>
      </c>
      <c r="D116" s="156">
        <f t="shared" si="0"/>
        <v>2.9880345663653272E-4</v>
      </c>
      <c r="E116" s="66"/>
    </row>
    <row r="117" spans="1:5" x14ac:dyDescent="0.2">
      <c r="A117" s="68">
        <v>5130</v>
      </c>
      <c r="B117" s="66" t="s">
        <v>350</v>
      </c>
      <c r="C117" s="69">
        <v>2728630.44</v>
      </c>
      <c r="D117" s="156">
        <f t="shared" si="0"/>
        <v>0.22428531153789277</v>
      </c>
      <c r="E117" s="66"/>
    </row>
    <row r="118" spans="1:5" x14ac:dyDescent="0.2">
      <c r="A118" s="68">
        <v>5131</v>
      </c>
      <c r="B118" s="66" t="s">
        <v>351</v>
      </c>
      <c r="C118" s="69">
        <v>414212.73</v>
      </c>
      <c r="D118" s="156">
        <f t="shared" si="0"/>
        <v>3.4047055192644941E-2</v>
      </c>
      <c r="E118" s="66"/>
    </row>
    <row r="119" spans="1:5" x14ac:dyDescent="0.2">
      <c r="A119" s="68">
        <v>5132</v>
      </c>
      <c r="B119" s="66" t="s">
        <v>352</v>
      </c>
      <c r="C119" s="69">
        <v>206795.35</v>
      </c>
      <c r="D119" s="156">
        <f t="shared" si="0"/>
        <v>1.6997963087789041E-2</v>
      </c>
      <c r="E119" s="66"/>
    </row>
    <row r="120" spans="1:5" x14ac:dyDescent="0.2">
      <c r="A120" s="68">
        <v>5133</v>
      </c>
      <c r="B120" s="66" t="s">
        <v>353</v>
      </c>
      <c r="C120" s="69">
        <v>901658.2</v>
      </c>
      <c r="D120" s="156">
        <f t="shared" si="0"/>
        <v>7.4113623934978751E-2</v>
      </c>
      <c r="E120" s="66"/>
    </row>
    <row r="121" spans="1:5" x14ac:dyDescent="0.2">
      <c r="A121" s="68">
        <v>5134</v>
      </c>
      <c r="B121" s="66" t="s">
        <v>354</v>
      </c>
      <c r="C121" s="69">
        <v>424071.99</v>
      </c>
      <c r="D121" s="156">
        <f t="shared" si="0"/>
        <v>3.4857457058803519E-2</v>
      </c>
      <c r="E121" s="66"/>
    </row>
    <row r="122" spans="1:5" x14ac:dyDescent="0.2">
      <c r="A122" s="68">
        <v>5135</v>
      </c>
      <c r="B122" s="66" t="s">
        <v>355</v>
      </c>
      <c r="C122" s="69">
        <v>257048.27</v>
      </c>
      <c r="D122" s="156">
        <f t="shared" si="0"/>
        <v>2.1128603739107438E-2</v>
      </c>
      <c r="E122" s="66"/>
    </row>
    <row r="123" spans="1:5" x14ac:dyDescent="0.2">
      <c r="A123" s="68">
        <v>5136</v>
      </c>
      <c r="B123" s="66" t="s">
        <v>356</v>
      </c>
      <c r="C123" s="69">
        <v>20253.599999999999</v>
      </c>
      <c r="D123" s="156">
        <f t="shared" si="0"/>
        <v>1.6647857178357451E-3</v>
      </c>
      <c r="E123" s="66"/>
    </row>
    <row r="124" spans="1:5" x14ac:dyDescent="0.2">
      <c r="A124" s="68">
        <v>5137</v>
      </c>
      <c r="B124" s="66" t="s">
        <v>357</v>
      </c>
      <c r="C124" s="69">
        <v>69243.91</v>
      </c>
      <c r="D124" s="156">
        <f t="shared" si="0"/>
        <v>5.6916435801587732E-3</v>
      </c>
      <c r="E124" s="66"/>
    </row>
    <row r="125" spans="1:5" x14ac:dyDescent="0.2">
      <c r="A125" s="68">
        <v>5138</v>
      </c>
      <c r="B125" s="66" t="s">
        <v>358</v>
      </c>
      <c r="C125" s="69">
        <v>210938.39</v>
      </c>
      <c r="D125" s="156">
        <f t="shared" si="0"/>
        <v>1.7338508660942567E-2</v>
      </c>
      <c r="E125" s="66"/>
    </row>
    <row r="126" spans="1:5" x14ac:dyDescent="0.2">
      <c r="A126" s="68">
        <v>5139</v>
      </c>
      <c r="B126" s="66" t="s">
        <v>359</v>
      </c>
      <c r="C126" s="69">
        <v>224408</v>
      </c>
      <c r="D126" s="156">
        <f t="shared" si="0"/>
        <v>1.844567056563198E-2</v>
      </c>
      <c r="E126" s="66"/>
    </row>
    <row r="127" spans="1:5" x14ac:dyDescent="0.2">
      <c r="A127" s="68">
        <v>5200</v>
      </c>
      <c r="B127" s="66" t="s">
        <v>360</v>
      </c>
      <c r="C127" s="69">
        <v>2978443.38</v>
      </c>
      <c r="D127" s="156">
        <f t="shared" si="0"/>
        <v>0.24481919265742499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1937994.1</v>
      </c>
      <c r="D131" s="156">
        <f t="shared" si="0"/>
        <v>0.15929735449154417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1937994.1</v>
      </c>
      <c r="D133" s="156">
        <f t="shared" si="0"/>
        <v>0.15929735449154417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946724.22</v>
      </c>
      <c r="D137" s="156">
        <f t="shared" si="0"/>
        <v>7.781791682393184E-2</v>
      </c>
      <c r="E137" s="66"/>
    </row>
    <row r="138" spans="1:5" x14ac:dyDescent="0.2">
      <c r="A138" s="68">
        <v>5241</v>
      </c>
      <c r="B138" s="66" t="s">
        <v>370</v>
      </c>
      <c r="C138" s="69">
        <v>946724.22</v>
      </c>
      <c r="D138" s="156">
        <f t="shared" si="0"/>
        <v>7.781791682393184E-2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45919.86</v>
      </c>
      <c r="D142" s="156">
        <f t="shared" si="0"/>
        <v>3.7744759989837323E-3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154673.03</v>
      </c>
      <c r="D185" s="156">
        <f t="shared" si="1"/>
        <v>1.2713663313108768E-2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154673.03</v>
      </c>
      <c r="D205" s="156">
        <f t="shared" si="1"/>
        <v>1.2713663313108768E-2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topLeftCell="A7"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88671875" style="2" customWidth="1"/>
    <col min="2" max="2" width="124.10937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0.399999999999999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topLeftCell="A4" workbookViewId="0">
      <selection activeCell="A29" sqref="A29"/>
    </sheetView>
  </sheetViews>
  <sheetFormatPr baseColWidth="10" defaultColWidth="9.109375" defaultRowHeight="10.199999999999999" x14ac:dyDescent="0.2"/>
  <cols>
    <col min="1" max="1" width="10" style="47" customWidth="1"/>
    <col min="2" max="2" width="48.109375" style="47" customWidth="1"/>
    <col min="3" max="3" width="22.88671875" style="47" customWidth="1"/>
    <col min="4" max="5" width="16.88671875" style="47" customWidth="1"/>
    <col min="6" max="16384" width="9.109375" style="47"/>
  </cols>
  <sheetData>
    <row r="1" spans="1:5" ht="18.899999999999999" customHeight="1" x14ac:dyDescent="0.2">
      <c r="A1" s="162" t="str">
        <f>ESF!A1</f>
        <v>MUNICIPIO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ht="18.899999999999999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ht="18.899999999999999" customHeight="1" x14ac:dyDescent="0.2">
      <c r="A3" s="162" t="str">
        <f>ESF!A3</f>
        <v>CORRESPONDIENTE DEL 01 DE ENERO DEL 2023 AL 31 DE MARZO DEL 2023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420489.44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38274044.649999999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18048831.32</v>
      </c>
    </row>
    <row r="15" spans="1:5" x14ac:dyDescent="0.2">
      <c r="A15" s="51">
        <v>3220</v>
      </c>
      <c r="B15" s="47" t="s">
        <v>455</v>
      </c>
      <c r="C15" s="52">
        <v>136807118.94</v>
      </c>
    </row>
    <row r="16" spans="1:5" x14ac:dyDescent="0.2">
      <c r="A16" s="51">
        <v>3230</v>
      </c>
      <c r="B16" s="47" t="s">
        <v>456</v>
      </c>
      <c r="C16" s="52">
        <v>4539626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4539626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-1104028.74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8867187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0.399999999999999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33"/>
  <sheetViews>
    <sheetView topLeftCell="A115" workbookViewId="0">
      <selection activeCell="G132" sqref="G132"/>
    </sheetView>
  </sheetViews>
  <sheetFormatPr baseColWidth="10" defaultColWidth="9.109375" defaultRowHeight="10.199999999999999" x14ac:dyDescent="0.2"/>
  <cols>
    <col min="1" max="1" width="10" style="47" customWidth="1"/>
    <col min="2" max="2" width="63.44140625" style="47" bestFit="1" customWidth="1"/>
    <col min="3" max="3" width="15.109375" style="47" bestFit="1" customWidth="1"/>
    <col min="4" max="4" width="16.44140625" style="47" bestFit="1" customWidth="1"/>
    <col min="5" max="5" width="19.109375" style="47" customWidth="1"/>
    <col min="6" max="16384" width="9.109375" style="47"/>
  </cols>
  <sheetData>
    <row r="1" spans="1:5" s="53" customFormat="1" ht="18.899999999999999" customHeight="1" x14ac:dyDescent="0.3">
      <c r="A1" s="162" t="str">
        <f>ESF!A1</f>
        <v>MUNICIPIO DE CORONEO, GTO. 2023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899999999999999" customHeight="1" x14ac:dyDescent="0.3">
      <c r="A2" s="162" t="s">
        <v>471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s="53" customFormat="1" ht="18.899999999999999" customHeight="1" x14ac:dyDescent="0.3">
      <c r="A3" s="162" t="str">
        <f>ESF!A3</f>
        <v>CORRESPONDIENTE DEL 01 DE ENERO DEL 2023 AL 31 DE MARZO DEL 2023</v>
      </c>
      <c r="B3" s="162"/>
      <c r="C3" s="162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30000</v>
      </c>
      <c r="D8" s="52">
        <v>30000</v>
      </c>
    </row>
    <row r="9" spans="1:5" x14ac:dyDescent="0.2">
      <c r="A9" s="51">
        <v>1112</v>
      </c>
      <c r="B9" s="47" t="s">
        <v>475</v>
      </c>
      <c r="C9" s="52">
        <v>27540223.460000001</v>
      </c>
      <c r="D9" s="52">
        <v>18687701.039999999</v>
      </c>
    </row>
    <row r="10" spans="1:5" x14ac:dyDescent="0.2">
      <c r="A10" s="51">
        <v>1113</v>
      </c>
      <c r="B10" s="47" t="s">
        <v>476</v>
      </c>
      <c r="C10" s="52">
        <v>11200</v>
      </c>
      <c r="D10" s="52">
        <v>11200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318754.8</v>
      </c>
      <c r="D12" s="52">
        <v>318754.8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5447203.5599999996</v>
      </c>
      <c r="D14" s="52">
        <v>5447203.5599999996</v>
      </c>
    </row>
    <row r="15" spans="1:5" x14ac:dyDescent="0.2">
      <c r="A15" s="58">
        <v>1110</v>
      </c>
      <c r="B15" s="131" t="s">
        <v>479</v>
      </c>
      <c r="C15" s="119">
        <f>SUM(C8:C14)</f>
        <v>33347381.82</v>
      </c>
      <c r="D15" s="119">
        <f>SUM(D8:D14)</f>
        <v>24494859.399999999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122125923.03</v>
      </c>
      <c r="D20" s="119">
        <f>SUM(D21:D27)</f>
        <v>9051895.7699999996</v>
      </c>
    </row>
    <row r="21" spans="1:4" x14ac:dyDescent="0.2">
      <c r="A21" s="51">
        <v>1231</v>
      </c>
      <c r="B21" s="47" t="s">
        <v>121</v>
      </c>
      <c r="C21" s="52">
        <v>22335174.579999998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97904142.799999997</v>
      </c>
      <c r="D25" s="52">
        <v>9051895.7699999996</v>
      </c>
    </row>
    <row r="26" spans="1:4" x14ac:dyDescent="0.2">
      <c r="A26" s="51">
        <v>1236</v>
      </c>
      <c r="B26" s="47" t="s">
        <v>126</v>
      </c>
      <c r="C26" s="52">
        <v>1886605.65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43446998.350000001</v>
      </c>
      <c r="D28" s="119">
        <f>SUM(D29:D36)</f>
        <v>4175851.77</v>
      </c>
    </row>
    <row r="29" spans="1:4" x14ac:dyDescent="0.2">
      <c r="A29" s="51">
        <v>1241</v>
      </c>
      <c r="B29" s="47" t="s">
        <v>129</v>
      </c>
      <c r="C29" s="52">
        <v>9437844.0899999999</v>
      </c>
      <c r="D29" s="52">
        <v>158173.95000000001</v>
      </c>
    </row>
    <row r="30" spans="1:4" x14ac:dyDescent="0.2">
      <c r="A30" s="51">
        <v>1242</v>
      </c>
      <c r="B30" s="47" t="s">
        <v>130</v>
      </c>
      <c r="C30" s="52">
        <v>760813.2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229307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24634269.77</v>
      </c>
      <c r="D32" s="52">
        <v>3992348.84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7983876.6799999997</v>
      </c>
      <c r="D34" s="52">
        <v>25328.98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400887.61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772757.68</v>
      </c>
      <c r="D37" s="119">
        <f>SUM(D38:D42)</f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772757.68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166345679.06</v>
      </c>
      <c r="D43" s="119">
        <f>D20+D28+D37</f>
        <v>13227747.539999999</v>
      </c>
    </row>
    <row r="45" spans="1:6" ht="14.4" x14ac:dyDescent="0.3">
      <c r="A45" s="49" t="s">
        <v>484</v>
      </c>
      <c r="B45" s="49"/>
      <c r="C45" s="49"/>
      <c r="D45" s="49"/>
      <c r="F45"/>
    </row>
    <row r="46" spans="1:6" ht="14.4" x14ac:dyDescent="0.3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" customHeight="1" x14ac:dyDescent="0.3">
      <c r="A47" s="58">
        <v>3210</v>
      </c>
      <c r="B47" s="59" t="s">
        <v>485</v>
      </c>
      <c r="C47" s="119">
        <v>18048831.32</v>
      </c>
      <c r="D47" s="119">
        <v>32524302.309999999</v>
      </c>
      <c r="E47" s="138"/>
      <c r="F47"/>
    </row>
    <row r="48" spans="1:6" ht="9.9" customHeight="1" x14ac:dyDescent="0.3">
      <c r="A48" s="51"/>
      <c r="B48" s="131" t="s">
        <v>486</v>
      </c>
      <c r="C48" s="119">
        <f>C49+C61+C89+C92</f>
        <v>154673.03</v>
      </c>
      <c r="D48" s="119">
        <f>D49+D61+D89+D92</f>
        <v>183989.93</v>
      </c>
      <c r="E48" s="139"/>
      <c r="F48"/>
    </row>
    <row r="49" spans="1:6" ht="9.9" customHeight="1" x14ac:dyDescent="0.3">
      <c r="A49" s="58">
        <v>5400</v>
      </c>
      <c r="B49" s="59" t="s">
        <v>398</v>
      </c>
      <c r="C49" s="119">
        <f>C50+C52+C54+C56+C58</f>
        <v>0</v>
      </c>
      <c r="D49" s="119">
        <f>D50+D52+D54+D56+D58</f>
        <v>0</v>
      </c>
      <c r="F49"/>
    </row>
    <row r="50" spans="1:6" ht="9.9" customHeight="1" x14ac:dyDescent="0.3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" customHeight="1" x14ac:dyDescent="0.3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" customHeight="1" x14ac:dyDescent="0.3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" customHeight="1" x14ac:dyDescent="0.3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" customHeight="1" x14ac:dyDescent="0.3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" customHeight="1" x14ac:dyDescent="0.3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412</v>
      </c>
      <c r="C61" s="119">
        <f>C62+C71+C74+C80</f>
        <v>154673.03</v>
      </c>
      <c r="D61" s="119">
        <f>D62+D71+D74+D80</f>
        <v>183989.93</v>
      </c>
      <c r="F61"/>
    </row>
    <row r="62" spans="1:6" ht="9.9" customHeight="1" x14ac:dyDescent="0.3">
      <c r="A62" s="58">
        <v>5510</v>
      </c>
      <c r="B62" s="59" t="s">
        <v>413</v>
      </c>
      <c r="C62" s="119">
        <f>SUM(C63:C70)</f>
        <v>0</v>
      </c>
      <c r="D62" s="119">
        <f>SUM(D63:D70)</f>
        <v>0</v>
      </c>
      <c r="F62"/>
    </row>
    <row r="63" spans="1:6" ht="9.9" customHeight="1" x14ac:dyDescent="0.3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" customHeight="1" x14ac:dyDescent="0.3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" customHeight="1" x14ac:dyDescent="0.3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" customHeight="1" x14ac:dyDescent="0.3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" customHeight="1" x14ac:dyDescent="0.3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" customHeight="1" x14ac:dyDescent="0.3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" customHeight="1" x14ac:dyDescent="0.3">
      <c r="A71" s="58">
        <v>5520</v>
      </c>
      <c r="B71" s="59" t="s">
        <v>422</v>
      </c>
      <c r="C71" s="119">
        <f>C72+C73</f>
        <v>0</v>
      </c>
      <c r="D71" s="119">
        <f>D72+D73</f>
        <v>0</v>
      </c>
      <c r="F71"/>
    </row>
    <row r="72" spans="1:6" ht="9.9" customHeight="1" x14ac:dyDescent="0.3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425</v>
      </c>
      <c r="C74" s="119">
        <f>SUM(C75:C79)</f>
        <v>0</v>
      </c>
      <c r="D74" s="119">
        <f>SUM(D75:D79)</f>
        <v>0</v>
      </c>
      <c r="F74"/>
    </row>
    <row r="75" spans="1:6" ht="9.9" customHeight="1" x14ac:dyDescent="0.3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" customHeight="1" x14ac:dyDescent="0.3">
      <c r="A80" s="58">
        <v>5590</v>
      </c>
      <c r="B80" s="59" t="s">
        <v>431</v>
      </c>
      <c r="C80" s="119">
        <f>SUM(C81:C88)</f>
        <v>154673.03</v>
      </c>
      <c r="D80" s="119">
        <f>SUM(D81:D88)</f>
        <v>183989.93</v>
      </c>
      <c r="F80"/>
    </row>
    <row r="81" spans="1:6" ht="9.9" customHeight="1" x14ac:dyDescent="0.3">
      <c r="A81" s="51">
        <v>5591</v>
      </c>
      <c r="B81" s="47" t="s">
        <v>432</v>
      </c>
      <c r="C81" s="52">
        <v>154673.03</v>
      </c>
      <c r="D81" s="52">
        <v>183989.93</v>
      </c>
      <c r="F81"/>
    </row>
    <row r="82" spans="1:6" ht="9.9" customHeight="1" x14ac:dyDescent="0.3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" customHeight="1" x14ac:dyDescent="0.3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" customHeight="1" x14ac:dyDescent="0.3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" customHeight="1" x14ac:dyDescent="0.3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" customHeight="1" x14ac:dyDescent="0.3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" customHeight="1" x14ac:dyDescent="0.3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" customHeight="1" x14ac:dyDescent="0.3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" customHeight="1" x14ac:dyDescent="0.3">
      <c r="A89" s="58">
        <v>5600</v>
      </c>
      <c r="B89" s="59" t="s">
        <v>440</v>
      </c>
      <c r="C89" s="119">
        <f>C90</f>
        <v>0</v>
      </c>
      <c r="D89" s="119">
        <f>D90</f>
        <v>0</v>
      </c>
      <c r="F89"/>
    </row>
    <row r="90" spans="1:6" ht="9.9" customHeight="1" x14ac:dyDescent="0.3">
      <c r="A90" s="58">
        <v>5610</v>
      </c>
      <c r="B90" s="59" t="s">
        <v>441</v>
      </c>
      <c r="C90" s="119">
        <f>C91</f>
        <v>0</v>
      </c>
      <c r="D90" s="119">
        <f>D91</f>
        <v>0</v>
      </c>
      <c r="F90"/>
    </row>
    <row r="91" spans="1:6" ht="9.9" customHeight="1" x14ac:dyDescent="0.3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" customHeight="1" x14ac:dyDescent="0.3">
      <c r="A92" s="58">
        <v>2110</v>
      </c>
      <c r="B92" s="132" t="s">
        <v>493</v>
      </c>
      <c r="C92" s="119">
        <f>SUM(C93:C97)</f>
        <v>0</v>
      </c>
      <c r="D92" s="119">
        <f>SUM(D93:D97)</f>
        <v>0</v>
      </c>
      <c r="F92"/>
    </row>
    <row r="93" spans="1:6" ht="9.9" customHeight="1" x14ac:dyDescent="0.3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" customHeight="1" x14ac:dyDescent="0.3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" customHeight="1" x14ac:dyDescent="0.3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" customHeight="1" x14ac:dyDescent="0.3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" customHeight="1" x14ac:dyDescent="0.3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" customHeight="1" x14ac:dyDescent="0.3">
      <c r="A98" s="51"/>
      <c r="B98" s="131" t="s">
        <v>499</v>
      </c>
      <c r="C98" s="119">
        <f>C99+C121</f>
        <v>0</v>
      </c>
      <c r="D98" s="119">
        <f>D99+D121</f>
        <v>0</v>
      </c>
      <c r="F98"/>
    </row>
    <row r="99" spans="1:6" ht="9.9" customHeight="1" x14ac:dyDescent="0.2">
      <c r="A99" s="58">
        <v>4300</v>
      </c>
      <c r="B99" s="140" t="s">
        <v>42</v>
      </c>
      <c r="C99" s="119">
        <f>C100+C103+C109+C111+C113+C121</f>
        <v>0</v>
      </c>
      <c r="D99" s="119">
        <v>0</v>
      </c>
    </row>
    <row r="100" spans="1:6" ht="9.9" customHeight="1" x14ac:dyDescent="0.2">
      <c r="A100" s="58">
        <v>4310</v>
      </c>
      <c r="B100" s="140" t="s">
        <v>312</v>
      </c>
      <c r="C100" s="119">
        <f>C101+C102</f>
        <v>0</v>
      </c>
      <c r="D100" s="119">
        <f>D101+D102</f>
        <v>0</v>
      </c>
    </row>
    <row r="101" spans="1:6" ht="9.9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9.9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" customHeight="1" x14ac:dyDescent="0.2">
      <c r="A103" s="58">
        <v>4320</v>
      </c>
      <c r="B103" s="140" t="s">
        <v>315</v>
      </c>
      <c r="C103" s="119">
        <f>SUM(C104:C108)</f>
        <v>0</v>
      </c>
      <c r="D103" s="119">
        <f>SUM(D104:D108)</f>
        <v>0</v>
      </c>
    </row>
    <row r="104" spans="1:6" ht="9.9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" customHeight="1" x14ac:dyDescent="0.2">
      <c r="A113" s="58">
        <v>4390</v>
      </c>
      <c r="B113" s="140" t="s">
        <v>323</v>
      </c>
      <c r="C113" s="119">
        <f>SUM(C114:C120)</f>
        <v>0</v>
      </c>
      <c r="D113" s="119">
        <f>SUM(D114:D120)</f>
        <v>0</v>
      </c>
    </row>
    <row r="114" spans="1:6" ht="9.9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" customHeight="1" x14ac:dyDescent="0.3">
      <c r="A121" s="58">
        <v>1120</v>
      </c>
      <c r="B121" s="132" t="s">
        <v>500</v>
      </c>
      <c r="C121" s="119">
        <f>SUM(C122:C130)</f>
        <v>0</v>
      </c>
      <c r="D121" s="119">
        <f>SUM(D122:D130)</f>
        <v>0</v>
      </c>
      <c r="F121"/>
    </row>
    <row r="122" spans="1:6" customFormat="1" ht="9.9" customHeight="1" x14ac:dyDescent="0.3">
      <c r="A122" s="51">
        <v>1124</v>
      </c>
      <c r="B122" s="130" t="s">
        <v>501</v>
      </c>
      <c r="C122" s="52">
        <v>0</v>
      </c>
      <c r="D122" s="52">
        <v>0</v>
      </c>
      <c r="E122" s="47"/>
    </row>
    <row r="123" spans="1:6" ht="9.9" customHeight="1" x14ac:dyDescent="0.3">
      <c r="A123" s="51">
        <v>1124</v>
      </c>
      <c r="B123" s="130" t="s">
        <v>502</v>
      </c>
      <c r="C123" s="52">
        <v>0</v>
      </c>
      <c r="D123" s="52">
        <v>0</v>
      </c>
      <c r="F123"/>
    </row>
    <row r="124" spans="1:6" ht="9.9" customHeight="1" x14ac:dyDescent="0.3">
      <c r="A124" s="51">
        <v>1124</v>
      </c>
      <c r="B124" s="130" t="s">
        <v>503</v>
      </c>
      <c r="C124" s="52">
        <v>0</v>
      </c>
      <c r="D124" s="52">
        <v>0</v>
      </c>
      <c r="F124"/>
    </row>
    <row r="125" spans="1:6" ht="9.9" customHeight="1" x14ac:dyDescent="0.3">
      <c r="A125" s="51">
        <v>1124</v>
      </c>
      <c r="B125" s="130" t="s">
        <v>504</v>
      </c>
      <c r="C125" s="52">
        <v>0</v>
      </c>
      <c r="D125" s="52">
        <v>0</v>
      </c>
      <c r="F125"/>
    </row>
    <row r="126" spans="1:6" ht="9.9" customHeight="1" x14ac:dyDescent="0.3">
      <c r="A126" s="51">
        <v>1124</v>
      </c>
      <c r="B126" s="130" t="s">
        <v>505</v>
      </c>
      <c r="C126" s="52">
        <v>0</v>
      </c>
      <c r="D126" s="52">
        <v>0</v>
      </c>
      <c r="F126"/>
    </row>
    <row r="127" spans="1:6" ht="9.9" customHeight="1" x14ac:dyDescent="0.3">
      <c r="A127" s="51">
        <v>1124</v>
      </c>
      <c r="B127" s="130" t="s">
        <v>506</v>
      </c>
      <c r="C127" s="52">
        <v>0</v>
      </c>
      <c r="D127" s="52">
        <v>0</v>
      </c>
      <c r="F127"/>
    </row>
    <row r="128" spans="1:6" ht="9.9" customHeight="1" x14ac:dyDescent="0.3">
      <c r="A128" s="51">
        <v>1122</v>
      </c>
      <c r="B128" s="130" t="s">
        <v>507</v>
      </c>
      <c r="C128" s="52">
        <v>0</v>
      </c>
      <c r="D128" s="52">
        <v>0</v>
      </c>
      <c r="F128"/>
    </row>
    <row r="129" spans="1:6" ht="9.9" customHeight="1" x14ac:dyDescent="0.3">
      <c r="A129" s="51">
        <v>1122</v>
      </c>
      <c r="B129" s="130" t="s">
        <v>508</v>
      </c>
      <c r="C129" s="52">
        <v>0</v>
      </c>
      <c r="D129" s="52">
        <v>0</v>
      </c>
      <c r="F129"/>
    </row>
    <row r="130" spans="1:6" ht="9.9" customHeight="1" x14ac:dyDescent="0.3">
      <c r="A130" s="51">
        <v>1122</v>
      </c>
      <c r="B130" s="130" t="s">
        <v>509</v>
      </c>
      <c r="C130" s="52">
        <v>0</v>
      </c>
      <c r="D130" s="52">
        <v>0</v>
      </c>
      <c r="F130"/>
    </row>
    <row r="131" spans="1:6" ht="9.9" customHeight="1" x14ac:dyDescent="0.3">
      <c r="A131" s="51"/>
      <c r="B131" s="133" t="s">
        <v>510</v>
      </c>
      <c r="C131" s="119">
        <f>C47+C48-C98</f>
        <v>18203504.350000001</v>
      </c>
      <c r="D131" s="119">
        <f>D47+D48-D98</f>
        <v>32708292.239999998</v>
      </c>
      <c r="F131"/>
    </row>
    <row r="132" spans="1:6" ht="9.9" customHeight="1" x14ac:dyDescent="0.3">
      <c r="F132"/>
    </row>
    <row r="133" spans="1:6" ht="9.9" customHeight="1" x14ac:dyDescent="0.3">
      <c r="B133" s="38" t="s">
        <v>63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scale="7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1093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0.399999999999999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2023-04-25T22:15:31Z</cp:lastPrinted>
  <dcterms:created xsi:type="dcterms:W3CDTF">2012-12-11T20:36:24Z</dcterms:created>
  <dcterms:modified xsi:type="dcterms:W3CDTF">2023-04-25T22:15:36Z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